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55"/>
  </bookViews>
  <sheets>
    <sheet name="Kvoti Value" sheetId="1" r:id="rId1"/>
    <sheet name="Corect factor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W15" i="1"/>
  <c r="W16"/>
  <c r="W17"/>
  <c r="W18"/>
  <c r="W19"/>
  <c r="W14"/>
  <c r="V15"/>
  <c r="V16"/>
  <c r="V19"/>
  <c r="V14"/>
  <c r="C6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7"/>
  <c r="B6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7"/>
  <c r="L33"/>
  <c r="L34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7"/>
  <c r="J33"/>
  <c r="J34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7"/>
  <c r="H33"/>
  <c r="H34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7"/>
  <c r="F7"/>
  <c r="D7" s="1"/>
  <c r="F8"/>
  <c r="D8" s="1"/>
  <c r="F9"/>
  <c r="D9" s="1"/>
  <c r="F10"/>
  <c r="D10" s="1"/>
  <c r="F11"/>
  <c r="D11" s="1"/>
  <c r="F12"/>
  <c r="D12" s="1"/>
  <c r="F13"/>
  <c r="D13" s="1"/>
  <c r="F14"/>
  <c r="D14" s="1"/>
  <c r="F15"/>
  <c r="D15" s="1"/>
  <c r="F16"/>
  <c r="D16" s="1"/>
  <c r="F17"/>
  <c r="D17" s="1"/>
  <c r="F18"/>
  <c r="D18" s="1"/>
  <c r="F19"/>
  <c r="D19" s="1"/>
  <c r="F20"/>
  <c r="D20" s="1"/>
  <c r="F21"/>
  <c r="D21" s="1"/>
  <c r="F22"/>
  <c r="D22" s="1"/>
  <c r="F23"/>
  <c r="D23" s="1"/>
  <c r="F24"/>
  <c r="D24" s="1"/>
  <c r="F25"/>
  <c r="D25" s="1"/>
  <c r="F26"/>
  <c r="D26" s="1"/>
  <c r="F27"/>
  <c r="D27" s="1"/>
  <c r="F28"/>
  <c r="D28" s="1"/>
  <c r="F29"/>
  <c r="D29" s="1"/>
  <c r="F30"/>
  <c r="D30" s="1"/>
  <c r="F31"/>
  <c r="D31" s="1"/>
  <c r="F32"/>
  <c r="D32" s="1"/>
  <c r="F33"/>
  <c r="D33" s="1"/>
  <c r="F34"/>
  <c r="D34" s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7"/>
  <c r="I6"/>
  <c r="M6"/>
  <c r="O6"/>
  <c r="Q6"/>
  <c r="S6"/>
  <c r="U6"/>
  <c r="K6"/>
  <c r="G6"/>
  <c r="E6" s="1"/>
  <c r="D6" l="1"/>
  <c r="F6"/>
  <c r="L6"/>
  <c r="T6"/>
  <c r="N6"/>
  <c r="R6"/>
  <c r="P6"/>
  <c r="J6"/>
  <c r="H6"/>
</calcChain>
</file>

<file path=xl/sharedStrings.xml><?xml version="1.0" encoding="utf-8"?>
<sst xmlns="http://schemas.openxmlformats.org/spreadsheetml/2006/main" count="59" uniqueCount="41">
  <si>
    <t>Year</t>
  </si>
  <si>
    <t>Total quantity of transitional free allocation</t>
  </si>
  <si>
    <t>Correction factor</t>
  </si>
  <si>
    <t>Operator</t>
  </si>
  <si>
    <t>Value of investments</t>
  </si>
  <si>
    <t>Balance between investments and allocation</t>
  </si>
  <si>
    <t>Actual transitional free allocation (2013-2020)</t>
  </si>
  <si>
    <t>Actual transitional free allocation</t>
  </si>
  <si>
    <t>Market value</t>
  </si>
  <si>
    <t>Allocation</t>
  </si>
  <si>
    <t>BRIKEL</t>
  </si>
  <si>
    <t>BULGARTRANSGAZ</t>
  </si>
  <si>
    <t>CEZ</t>
  </si>
  <si>
    <t xml:space="preserve">DALKIA </t>
  </si>
  <si>
    <t>Deven</t>
  </si>
  <si>
    <t>EVN Elektrorazpredelenie</t>
  </si>
  <si>
    <t>EVN Toplofikatsia-sev</t>
  </si>
  <si>
    <t>Maritca East 3</t>
  </si>
  <si>
    <t>Maritsa East 2</t>
  </si>
  <si>
    <t>Maritza East 1</t>
  </si>
  <si>
    <t>NEK - EAD</t>
  </si>
  <si>
    <t>Svilosa</t>
  </si>
  <si>
    <t>TEC Bobov dol</t>
  </si>
  <si>
    <t>TEC Lukojl</t>
  </si>
  <si>
    <t>TEC Maritza 3</t>
  </si>
  <si>
    <t>TEC Sofia</t>
  </si>
  <si>
    <t>TEC Sofia iztok</t>
  </si>
  <si>
    <t>TEC Varna</t>
  </si>
  <si>
    <t>TEC Vidahim</t>
  </si>
  <si>
    <t>Toplofikacia Burgas</t>
  </si>
  <si>
    <t>Toplofikacia Pernik</t>
  </si>
  <si>
    <t>Toplofikacia Pleven</t>
  </si>
  <si>
    <t>Toplofikacia Razgrad</t>
  </si>
  <si>
    <t>Toplofikacia Ruse</t>
  </si>
  <si>
    <t>Toplofikacia Sliven</t>
  </si>
  <si>
    <t>Toplofikacia VT</t>
  </si>
  <si>
    <t>Topofikacia Vratca</t>
  </si>
  <si>
    <t>TSO</t>
  </si>
  <si>
    <t>Общо 2013г.</t>
  </si>
  <si>
    <t>Вноски за фонда</t>
  </si>
  <si>
    <t>Евро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</si>
</sst>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i/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43"/>
      </patternFill>
    </fill>
    <fill>
      <patternFill patternType="mediumGray"/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4" xfId="0" applyFill="1" applyBorder="1" applyAlignment="1">
      <alignment horizontal="center" vertical="center" wrapText="1"/>
    </xf>
    <xf numFmtId="0" fontId="0" fillId="0" borderId="5" xfId="0" applyFill="1" applyBorder="1"/>
    <xf numFmtId="0" fontId="2" fillId="4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3" fontId="0" fillId="0" borderId="8" xfId="0" applyNumberFormat="1" applyFill="1" applyBorder="1"/>
    <xf numFmtId="3" fontId="0" fillId="0" borderId="9" xfId="0" applyNumberFormat="1" applyFill="1" applyBorder="1"/>
    <xf numFmtId="0" fontId="2" fillId="5" borderId="2" xfId="0" applyFont="1" applyFill="1" applyBorder="1" applyAlignment="1">
      <alignment horizontal="center" vertical="center" wrapText="1"/>
    </xf>
    <xf numFmtId="3" fontId="0" fillId="0" borderId="0" xfId="0" applyNumberFormat="1"/>
    <xf numFmtId="3" fontId="3" fillId="0" borderId="0" xfId="0" applyNumberFormat="1" applyFont="1"/>
    <xf numFmtId="0" fontId="1" fillId="5" borderId="4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4" borderId="4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W34"/>
  <sheetViews>
    <sheetView tabSelected="1" workbookViewId="0">
      <selection activeCell="V14" sqref="V14"/>
    </sheetView>
  </sheetViews>
  <sheetFormatPr defaultRowHeight="15"/>
  <cols>
    <col min="1" max="1" width="24.28515625" bestFit="1" customWidth="1"/>
    <col min="2" max="2" width="11.85546875" customWidth="1"/>
    <col min="3" max="3" width="12.28515625" customWidth="1"/>
    <col min="4" max="4" width="11.140625" customWidth="1"/>
    <col min="5" max="5" width="9.85546875" bestFit="1" customWidth="1"/>
    <col min="6" max="6" width="10.5703125" customWidth="1"/>
    <col min="7" max="9" width="9.85546875" bestFit="1" customWidth="1"/>
    <col min="10" max="10" width="10.85546875" customWidth="1"/>
    <col min="11" max="11" width="9.28515625" bestFit="1" customWidth="1"/>
    <col min="12" max="12" width="10.85546875" bestFit="1" customWidth="1"/>
    <col min="13" max="13" width="9.28515625" bestFit="1" customWidth="1"/>
    <col min="14" max="14" width="10.5703125" customWidth="1"/>
    <col min="15" max="15" width="9.28515625" bestFit="1" customWidth="1"/>
    <col min="16" max="16" width="9.85546875" bestFit="1" customWidth="1"/>
    <col min="17" max="17" width="9.28515625" bestFit="1" customWidth="1"/>
    <col min="18" max="18" width="9.85546875" bestFit="1" customWidth="1"/>
    <col min="19" max="22" width="9.28515625" bestFit="1" customWidth="1"/>
    <col min="23" max="23" width="10.7109375" customWidth="1"/>
  </cols>
  <sheetData>
    <row r="2" spans="1:23">
      <c r="G2">
        <v>9.27</v>
      </c>
      <c r="I2">
        <v>6.13</v>
      </c>
      <c r="K2">
        <v>20</v>
      </c>
      <c r="M2">
        <v>20</v>
      </c>
      <c r="O2">
        <v>20</v>
      </c>
      <c r="Q2">
        <v>20</v>
      </c>
      <c r="S2">
        <v>20</v>
      </c>
    </row>
    <row r="3" spans="1:23">
      <c r="A3" s="12" t="s">
        <v>3</v>
      </c>
      <c r="B3" s="15" t="s">
        <v>4</v>
      </c>
      <c r="C3" s="15" t="s">
        <v>5</v>
      </c>
      <c r="D3" s="15" t="s">
        <v>6</v>
      </c>
      <c r="E3" s="15"/>
      <c r="F3" s="16" t="s">
        <v>7</v>
      </c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7"/>
    </row>
    <row r="4" spans="1:23">
      <c r="A4" s="13"/>
      <c r="B4" s="15"/>
      <c r="C4" s="15"/>
      <c r="D4" s="15"/>
      <c r="E4" s="15"/>
      <c r="F4" s="18">
        <v>2013</v>
      </c>
      <c r="G4" s="11"/>
      <c r="H4" s="11">
        <v>2014</v>
      </c>
      <c r="I4" s="11"/>
      <c r="J4" s="11">
        <v>2015</v>
      </c>
      <c r="K4" s="11"/>
      <c r="L4" s="11">
        <v>2016</v>
      </c>
      <c r="M4" s="11"/>
      <c r="N4" s="11">
        <v>2017</v>
      </c>
      <c r="O4" s="11"/>
      <c r="P4" s="11">
        <v>2018</v>
      </c>
      <c r="Q4" s="11"/>
      <c r="R4" s="11">
        <v>2019</v>
      </c>
      <c r="S4" s="11"/>
      <c r="T4" s="11">
        <v>2020</v>
      </c>
      <c r="U4" s="11"/>
      <c r="V4" t="s">
        <v>40</v>
      </c>
      <c r="W4" t="s">
        <v>40</v>
      </c>
    </row>
    <row r="5" spans="1:23" ht="25.5">
      <c r="A5" s="14"/>
      <c r="B5" s="15"/>
      <c r="C5" s="15"/>
      <c r="D5" s="3" t="s">
        <v>8</v>
      </c>
      <c r="E5" s="3" t="s">
        <v>9</v>
      </c>
      <c r="F5" s="4" t="s">
        <v>8</v>
      </c>
      <c r="G5" s="5" t="s">
        <v>9</v>
      </c>
      <c r="H5" s="4" t="s">
        <v>8</v>
      </c>
      <c r="I5" s="5" t="s">
        <v>9</v>
      </c>
      <c r="J5" s="4" t="s">
        <v>8</v>
      </c>
      <c r="K5" s="5" t="s">
        <v>9</v>
      </c>
      <c r="L5" s="4" t="s">
        <v>8</v>
      </c>
      <c r="M5" s="5" t="s">
        <v>9</v>
      </c>
      <c r="N5" s="4" t="s">
        <v>8</v>
      </c>
      <c r="O5" s="5" t="s">
        <v>9</v>
      </c>
      <c r="P5" s="4" t="s">
        <v>8</v>
      </c>
      <c r="Q5" s="5" t="s">
        <v>9</v>
      </c>
      <c r="R5" s="4" t="s">
        <v>8</v>
      </c>
      <c r="S5" s="5" t="s">
        <v>9</v>
      </c>
      <c r="T5" s="4" t="s">
        <v>8</v>
      </c>
      <c r="U5" s="5" t="s">
        <v>9</v>
      </c>
      <c r="V5" s="8" t="s">
        <v>39</v>
      </c>
      <c r="W5" s="8" t="s">
        <v>38</v>
      </c>
    </row>
    <row r="6" spans="1:23">
      <c r="A6" s="1"/>
      <c r="B6" s="9">
        <f>SUM(B7:B34)</f>
        <v>995306883</v>
      </c>
      <c r="C6" s="9">
        <f>SUM(C7:C34)</f>
        <v>218247497.09999999</v>
      </c>
      <c r="D6" s="9">
        <f>SUM(D7:D34)</f>
        <v>777059385.90000021</v>
      </c>
      <c r="E6" s="9">
        <f>G6+I6+K6+M6+O6+Q6+S6+U6</f>
        <v>54168005</v>
      </c>
      <c r="F6" s="9">
        <f>SUM(F7:F34)</f>
        <v>125534339.99999997</v>
      </c>
      <c r="G6" s="9">
        <f>SUM(G7:G34)</f>
        <v>13542000</v>
      </c>
      <c r="H6" s="9">
        <f>SUM(H7:H34)</f>
        <v>71153545.899999976</v>
      </c>
      <c r="I6" s="9">
        <f t="shared" ref="I6:J6" si="0">SUM(I7:I34)</f>
        <v>11607430</v>
      </c>
      <c r="J6" s="9">
        <f t="shared" si="0"/>
        <v>193457160</v>
      </c>
      <c r="K6" s="9">
        <f>SUM(K7:K34)</f>
        <v>9672858</v>
      </c>
      <c r="L6" s="9">
        <f t="shared" ref="L6:U6" si="1">SUM(L7:L34)</f>
        <v>154765640</v>
      </c>
      <c r="M6" s="9">
        <f t="shared" si="1"/>
        <v>7738282</v>
      </c>
      <c r="N6" s="9">
        <f t="shared" si="1"/>
        <v>116074300</v>
      </c>
      <c r="O6" s="9">
        <f t="shared" si="1"/>
        <v>5803715</v>
      </c>
      <c r="P6" s="9">
        <f t="shared" si="1"/>
        <v>77382880</v>
      </c>
      <c r="Q6" s="9">
        <f t="shared" si="1"/>
        <v>3869144</v>
      </c>
      <c r="R6" s="9">
        <f t="shared" si="1"/>
        <v>38691520</v>
      </c>
      <c r="S6" s="9">
        <f t="shared" si="1"/>
        <v>1934576</v>
      </c>
      <c r="T6" s="9">
        <f t="shared" si="1"/>
        <v>0</v>
      </c>
      <c r="U6" s="9">
        <f t="shared" si="1"/>
        <v>0</v>
      </c>
      <c r="V6" s="9"/>
    </row>
    <row r="7" spans="1:23">
      <c r="A7" s="2" t="s">
        <v>10</v>
      </c>
      <c r="B7" s="9">
        <v>62870000</v>
      </c>
      <c r="C7" s="9">
        <f>B7-D7</f>
        <v>30462827.329999998</v>
      </c>
      <c r="D7" s="9">
        <f>F7+H7+J7+L7+N7+P7+R7+T7</f>
        <v>32407172.670000002</v>
      </c>
      <c r="E7" s="9">
        <f>G7+I7+K7+M7+O7+Q7+S7+U7</f>
        <v>2259071</v>
      </c>
      <c r="F7" s="9">
        <f t="shared" ref="F7:T34" si="2">$G$2*G7</f>
        <v>5235399.3599999994</v>
      </c>
      <c r="G7" s="9">
        <v>564768</v>
      </c>
      <c r="H7" s="9">
        <f>$I$2*I7</f>
        <v>2967453.31</v>
      </c>
      <c r="I7" s="9">
        <v>484087</v>
      </c>
      <c r="J7" s="9">
        <f>$K$2*K7</f>
        <v>8068120</v>
      </c>
      <c r="K7" s="9">
        <v>403406</v>
      </c>
      <c r="L7" s="9">
        <f>$M$2*M7</f>
        <v>6454480</v>
      </c>
      <c r="M7" s="9">
        <v>322724</v>
      </c>
      <c r="N7" s="9">
        <f>$O$2*O7</f>
        <v>4840860</v>
      </c>
      <c r="O7" s="9">
        <v>242043</v>
      </c>
      <c r="P7" s="9">
        <f>$Q$2*Q7</f>
        <v>3227240</v>
      </c>
      <c r="Q7" s="9">
        <v>161362</v>
      </c>
      <c r="R7" s="9">
        <f>$S$2*S7</f>
        <v>1613620</v>
      </c>
      <c r="S7" s="9">
        <v>80681</v>
      </c>
      <c r="T7" s="9">
        <f t="shared" si="2"/>
        <v>0</v>
      </c>
      <c r="U7" s="6">
        <v>0</v>
      </c>
      <c r="V7" s="9"/>
    </row>
    <row r="8" spans="1:23">
      <c r="A8" s="2" t="s">
        <v>11</v>
      </c>
      <c r="B8" s="9">
        <v>65473150</v>
      </c>
      <c r="C8" s="9">
        <f t="shared" ref="C8:C34" si="3">B8-D8</f>
        <v>65473150</v>
      </c>
      <c r="D8" s="9">
        <f t="shared" ref="D8:D34" si="4">F8+H8+J8+L8+N8+P8+R8+T8</f>
        <v>0</v>
      </c>
      <c r="E8" s="9">
        <f t="shared" ref="E8:E34" si="5">G8+I8+K8+M8+O8+Q8+S8+U8</f>
        <v>0</v>
      </c>
      <c r="F8" s="9">
        <f t="shared" si="2"/>
        <v>0</v>
      </c>
      <c r="G8" s="9">
        <v>0</v>
      </c>
      <c r="H8" s="9">
        <f t="shared" ref="H8:H34" si="6">$I$2*I8</f>
        <v>0</v>
      </c>
      <c r="I8" s="9">
        <v>0</v>
      </c>
      <c r="J8" s="9">
        <f t="shared" ref="J8:J34" si="7">$K$2*K8</f>
        <v>0</v>
      </c>
      <c r="K8" s="9">
        <v>0</v>
      </c>
      <c r="L8" s="9">
        <f t="shared" ref="L8:L34" si="8">$M$2*M8</f>
        <v>0</v>
      </c>
      <c r="M8" s="9">
        <v>0</v>
      </c>
      <c r="N8" s="9">
        <f t="shared" ref="N8:N34" si="9">$O$2*O8</f>
        <v>0</v>
      </c>
      <c r="O8" s="9">
        <v>0</v>
      </c>
      <c r="P8" s="9">
        <f t="shared" ref="P8:P34" si="10">$Q$2*Q8</f>
        <v>0</v>
      </c>
      <c r="Q8" s="9">
        <v>0</v>
      </c>
      <c r="R8" s="9">
        <f t="shared" ref="R8:R34" si="11">$S$2*S8</f>
        <v>0</v>
      </c>
      <c r="S8" s="9">
        <v>0</v>
      </c>
      <c r="T8" s="9">
        <f t="shared" si="2"/>
        <v>0</v>
      </c>
      <c r="U8" s="7">
        <v>0</v>
      </c>
      <c r="V8" s="9"/>
    </row>
    <row r="9" spans="1:23">
      <c r="A9" s="2" t="s">
        <v>12</v>
      </c>
      <c r="B9" s="9">
        <v>26406185</v>
      </c>
      <c r="C9" s="9">
        <f t="shared" si="3"/>
        <v>26406185</v>
      </c>
      <c r="D9" s="9">
        <f t="shared" si="4"/>
        <v>0</v>
      </c>
      <c r="E9" s="9">
        <f t="shared" si="5"/>
        <v>0</v>
      </c>
      <c r="F9" s="9">
        <f t="shared" si="2"/>
        <v>0</v>
      </c>
      <c r="G9" s="9">
        <v>0</v>
      </c>
      <c r="H9" s="9">
        <f t="shared" si="6"/>
        <v>0</v>
      </c>
      <c r="I9" s="9">
        <v>0</v>
      </c>
      <c r="J9" s="9">
        <f t="shared" si="7"/>
        <v>0</v>
      </c>
      <c r="K9" s="9">
        <v>0</v>
      </c>
      <c r="L9" s="9">
        <f t="shared" si="8"/>
        <v>0</v>
      </c>
      <c r="M9" s="9">
        <v>0</v>
      </c>
      <c r="N9" s="9">
        <f t="shared" si="9"/>
        <v>0</v>
      </c>
      <c r="O9" s="9">
        <v>0</v>
      </c>
      <c r="P9" s="9">
        <f t="shared" si="10"/>
        <v>0</v>
      </c>
      <c r="Q9" s="9">
        <v>0</v>
      </c>
      <c r="R9" s="9">
        <f t="shared" si="11"/>
        <v>0</v>
      </c>
      <c r="S9" s="9">
        <v>0</v>
      </c>
      <c r="T9" s="9">
        <f t="shared" si="2"/>
        <v>0</v>
      </c>
      <c r="U9" s="7">
        <v>0</v>
      </c>
      <c r="V9" s="9"/>
    </row>
    <row r="10" spans="1:23">
      <c r="A10" s="2" t="s">
        <v>13</v>
      </c>
      <c r="B10" s="9">
        <v>1096500</v>
      </c>
      <c r="C10" s="9">
        <f t="shared" si="3"/>
        <v>679575.81</v>
      </c>
      <c r="D10" s="9">
        <f t="shared" si="4"/>
        <v>416924.19</v>
      </c>
      <c r="E10" s="9">
        <f t="shared" si="5"/>
        <v>29063</v>
      </c>
      <c r="F10" s="9">
        <f t="shared" si="2"/>
        <v>67346.55</v>
      </c>
      <c r="G10" s="9">
        <v>7265</v>
      </c>
      <c r="H10" s="9">
        <f t="shared" si="6"/>
        <v>38177.64</v>
      </c>
      <c r="I10" s="9">
        <v>6228</v>
      </c>
      <c r="J10" s="9">
        <f t="shared" si="7"/>
        <v>103800</v>
      </c>
      <c r="K10" s="9">
        <v>5190</v>
      </c>
      <c r="L10" s="9">
        <f t="shared" si="8"/>
        <v>83040</v>
      </c>
      <c r="M10" s="9">
        <v>4152</v>
      </c>
      <c r="N10" s="9">
        <f t="shared" si="9"/>
        <v>62280</v>
      </c>
      <c r="O10" s="9">
        <v>3114</v>
      </c>
      <c r="P10" s="9">
        <f t="shared" si="10"/>
        <v>41520</v>
      </c>
      <c r="Q10" s="9">
        <v>2076</v>
      </c>
      <c r="R10" s="9">
        <f t="shared" si="11"/>
        <v>20760</v>
      </c>
      <c r="S10" s="9">
        <v>1038</v>
      </c>
      <c r="T10" s="9">
        <f t="shared" si="2"/>
        <v>0</v>
      </c>
      <c r="U10" s="7">
        <v>0</v>
      </c>
      <c r="V10" s="9"/>
    </row>
    <row r="11" spans="1:23">
      <c r="A11" s="2" t="s">
        <v>14</v>
      </c>
      <c r="B11" s="9">
        <v>14804000</v>
      </c>
      <c r="C11" s="9">
        <f t="shared" si="3"/>
        <v>5401382.370000001</v>
      </c>
      <c r="D11" s="9">
        <f t="shared" si="4"/>
        <v>9402617.629999999</v>
      </c>
      <c r="E11" s="9">
        <f t="shared" si="5"/>
        <v>655447</v>
      </c>
      <c r="F11" s="9">
        <f t="shared" si="2"/>
        <v>1519000.74</v>
      </c>
      <c r="G11" s="9">
        <v>163862</v>
      </c>
      <c r="H11" s="9">
        <f t="shared" si="6"/>
        <v>860976.89</v>
      </c>
      <c r="I11" s="9">
        <v>140453</v>
      </c>
      <c r="J11" s="9">
        <f t="shared" si="7"/>
        <v>2340880</v>
      </c>
      <c r="K11" s="9">
        <v>117044</v>
      </c>
      <c r="L11" s="9">
        <f t="shared" si="8"/>
        <v>1872700</v>
      </c>
      <c r="M11" s="9">
        <v>93635</v>
      </c>
      <c r="N11" s="9">
        <f t="shared" si="9"/>
        <v>1404520</v>
      </c>
      <c r="O11" s="9">
        <v>70226</v>
      </c>
      <c r="P11" s="9">
        <f t="shared" si="10"/>
        <v>936360</v>
      </c>
      <c r="Q11" s="9">
        <v>46818</v>
      </c>
      <c r="R11" s="9">
        <f t="shared" si="11"/>
        <v>468180</v>
      </c>
      <c r="S11" s="9">
        <v>23409</v>
      </c>
      <c r="T11" s="9">
        <f t="shared" si="2"/>
        <v>0</v>
      </c>
      <c r="U11" s="7">
        <v>0</v>
      </c>
      <c r="V11" s="9"/>
    </row>
    <row r="12" spans="1:23">
      <c r="A12" s="2" t="s">
        <v>15</v>
      </c>
      <c r="B12" s="9">
        <v>23031000</v>
      </c>
      <c r="C12" s="9">
        <f t="shared" si="3"/>
        <v>23031000</v>
      </c>
      <c r="D12" s="9">
        <f t="shared" si="4"/>
        <v>0</v>
      </c>
      <c r="E12" s="9">
        <f t="shared" si="5"/>
        <v>0</v>
      </c>
      <c r="F12" s="9">
        <f t="shared" si="2"/>
        <v>0</v>
      </c>
      <c r="G12" s="9">
        <v>0</v>
      </c>
      <c r="H12" s="9">
        <f t="shared" si="6"/>
        <v>0</v>
      </c>
      <c r="I12" s="9">
        <v>0</v>
      </c>
      <c r="J12" s="9">
        <f t="shared" si="7"/>
        <v>0</v>
      </c>
      <c r="K12" s="9">
        <v>0</v>
      </c>
      <c r="L12" s="9">
        <f t="shared" si="8"/>
        <v>0</v>
      </c>
      <c r="M12" s="9">
        <v>0</v>
      </c>
      <c r="N12" s="9">
        <f t="shared" si="9"/>
        <v>0</v>
      </c>
      <c r="O12" s="9">
        <v>0</v>
      </c>
      <c r="P12" s="9">
        <f t="shared" si="10"/>
        <v>0</v>
      </c>
      <c r="Q12" s="9">
        <v>0</v>
      </c>
      <c r="R12" s="9">
        <f t="shared" si="11"/>
        <v>0</v>
      </c>
      <c r="S12" s="9">
        <v>0</v>
      </c>
      <c r="T12" s="9">
        <f t="shared" si="2"/>
        <v>0</v>
      </c>
      <c r="U12" s="7">
        <v>0</v>
      </c>
      <c r="V12" s="9"/>
    </row>
    <row r="13" spans="1:23">
      <c r="A13" s="2" t="s">
        <v>16</v>
      </c>
      <c r="B13" s="9">
        <v>8288909</v>
      </c>
      <c r="C13" s="9">
        <f t="shared" si="3"/>
        <v>1749590.5999999996</v>
      </c>
      <c r="D13" s="9">
        <f t="shared" si="4"/>
        <v>6539318.4000000004</v>
      </c>
      <c r="E13" s="9">
        <f t="shared" si="5"/>
        <v>455849</v>
      </c>
      <c r="F13" s="9">
        <f t="shared" si="2"/>
        <v>1056427.74</v>
      </c>
      <c r="G13" s="9">
        <v>113962</v>
      </c>
      <c r="H13" s="9">
        <f t="shared" si="6"/>
        <v>598790.66</v>
      </c>
      <c r="I13" s="9">
        <v>97682</v>
      </c>
      <c r="J13" s="9">
        <f t="shared" si="7"/>
        <v>1628040</v>
      </c>
      <c r="K13" s="9">
        <v>81402</v>
      </c>
      <c r="L13" s="9">
        <f t="shared" si="8"/>
        <v>1302420</v>
      </c>
      <c r="M13" s="9">
        <v>65121</v>
      </c>
      <c r="N13" s="9">
        <f t="shared" si="9"/>
        <v>976820</v>
      </c>
      <c r="O13" s="9">
        <v>48841</v>
      </c>
      <c r="P13" s="9">
        <f t="shared" si="10"/>
        <v>651220</v>
      </c>
      <c r="Q13" s="9">
        <v>32561</v>
      </c>
      <c r="R13" s="9">
        <f t="shared" si="11"/>
        <v>325600</v>
      </c>
      <c r="S13" s="9">
        <v>16280</v>
      </c>
      <c r="T13" s="9">
        <f t="shared" si="2"/>
        <v>0</v>
      </c>
      <c r="U13" s="7">
        <v>0</v>
      </c>
      <c r="V13" s="9"/>
    </row>
    <row r="14" spans="1:23">
      <c r="A14" s="2" t="s">
        <v>17</v>
      </c>
      <c r="B14" s="9">
        <v>0</v>
      </c>
      <c r="C14" s="10">
        <f t="shared" si="3"/>
        <v>-108150375.44</v>
      </c>
      <c r="D14" s="9">
        <f t="shared" si="4"/>
        <v>108150375.44</v>
      </c>
      <c r="E14" s="9">
        <f t="shared" si="5"/>
        <v>7539051</v>
      </c>
      <c r="F14" s="9">
        <f t="shared" si="2"/>
        <v>17471753.009999998</v>
      </c>
      <c r="G14" s="9">
        <v>1884763</v>
      </c>
      <c r="H14" s="9">
        <f t="shared" si="6"/>
        <v>9903082.4299999997</v>
      </c>
      <c r="I14" s="9">
        <v>1615511</v>
      </c>
      <c r="J14" s="9">
        <f t="shared" si="7"/>
        <v>26925180</v>
      </c>
      <c r="K14" s="9">
        <v>1346259</v>
      </c>
      <c r="L14" s="9">
        <f t="shared" si="8"/>
        <v>21540140</v>
      </c>
      <c r="M14" s="9">
        <v>1077007</v>
      </c>
      <c r="N14" s="9">
        <f t="shared" si="9"/>
        <v>16155100</v>
      </c>
      <c r="O14" s="9">
        <v>807755</v>
      </c>
      <c r="P14" s="9">
        <f t="shared" si="10"/>
        <v>10770080</v>
      </c>
      <c r="Q14" s="9">
        <v>538504</v>
      </c>
      <c r="R14" s="9">
        <f t="shared" si="11"/>
        <v>5385040</v>
      </c>
      <c r="S14" s="9">
        <v>269252</v>
      </c>
      <c r="T14" s="9">
        <f t="shared" si="2"/>
        <v>0</v>
      </c>
      <c r="U14" s="7">
        <v>0</v>
      </c>
      <c r="V14" s="9">
        <f>C14*(-1)/7/12</f>
        <v>1287504.4695238096</v>
      </c>
      <c r="W14" s="9">
        <f>V14*12</f>
        <v>15450053.634285714</v>
      </c>
    </row>
    <row r="15" spans="1:23">
      <c r="A15" s="2" t="s">
        <v>18</v>
      </c>
      <c r="B15" s="9">
        <v>96250002</v>
      </c>
      <c r="C15" s="10">
        <f t="shared" si="3"/>
        <v>-129366942.78999999</v>
      </c>
      <c r="D15" s="9">
        <f t="shared" si="4"/>
        <v>225616944.78999999</v>
      </c>
      <c r="E15" s="9">
        <f t="shared" si="5"/>
        <v>15727524</v>
      </c>
      <c r="F15" s="9">
        <f t="shared" si="2"/>
        <v>36448536.869999997</v>
      </c>
      <c r="G15" s="9">
        <v>3931881</v>
      </c>
      <c r="H15" s="9">
        <f t="shared" si="6"/>
        <v>20659227.919999998</v>
      </c>
      <c r="I15" s="9">
        <v>3370184</v>
      </c>
      <c r="J15" s="9">
        <f t="shared" si="7"/>
        <v>56169720</v>
      </c>
      <c r="K15" s="9">
        <v>2808486</v>
      </c>
      <c r="L15" s="9">
        <f t="shared" si="8"/>
        <v>44935780</v>
      </c>
      <c r="M15" s="9">
        <v>2246789</v>
      </c>
      <c r="N15" s="9">
        <f t="shared" si="9"/>
        <v>33701840</v>
      </c>
      <c r="O15" s="9">
        <v>1685092</v>
      </c>
      <c r="P15" s="9">
        <f t="shared" si="10"/>
        <v>22467900</v>
      </c>
      <c r="Q15" s="9">
        <v>1123395</v>
      </c>
      <c r="R15" s="9">
        <f t="shared" si="11"/>
        <v>11233940</v>
      </c>
      <c r="S15" s="9">
        <v>561697</v>
      </c>
      <c r="T15" s="9">
        <f t="shared" si="2"/>
        <v>0</v>
      </c>
      <c r="U15" s="7">
        <v>0</v>
      </c>
      <c r="V15" s="9">
        <f t="shared" ref="V15:V16" si="12">C15*(-1)/7/12</f>
        <v>1540082.6522619047</v>
      </c>
      <c r="W15" s="9">
        <f t="shared" ref="W15:W19" si="13">V15*12</f>
        <v>18480991.827142857</v>
      </c>
    </row>
    <row r="16" spans="1:23">
      <c r="A16" s="2" t="s">
        <v>19</v>
      </c>
      <c r="B16" s="9">
        <v>0</v>
      </c>
      <c r="C16" s="10">
        <f t="shared" si="3"/>
        <v>-76933295.579999998</v>
      </c>
      <c r="D16" s="9">
        <f t="shared" si="4"/>
        <v>76933295.579999998</v>
      </c>
      <c r="E16" s="9">
        <f t="shared" si="5"/>
        <v>5362940</v>
      </c>
      <c r="F16" s="9">
        <f t="shared" si="2"/>
        <v>12428613.449999999</v>
      </c>
      <c r="G16" s="9">
        <v>1340735</v>
      </c>
      <c r="H16" s="9">
        <f t="shared" si="6"/>
        <v>7044602.1299999999</v>
      </c>
      <c r="I16" s="9">
        <v>1149201</v>
      </c>
      <c r="J16" s="9">
        <f t="shared" si="7"/>
        <v>19153360</v>
      </c>
      <c r="K16" s="9">
        <v>957668</v>
      </c>
      <c r="L16" s="9">
        <f t="shared" si="8"/>
        <v>15322680</v>
      </c>
      <c r="M16" s="9">
        <v>766134</v>
      </c>
      <c r="N16" s="9">
        <f t="shared" si="9"/>
        <v>11492020</v>
      </c>
      <c r="O16" s="9">
        <v>574601</v>
      </c>
      <c r="P16" s="9">
        <f t="shared" si="10"/>
        <v>7661340</v>
      </c>
      <c r="Q16" s="9">
        <v>383067</v>
      </c>
      <c r="R16" s="9">
        <f t="shared" si="11"/>
        <v>3830680</v>
      </c>
      <c r="S16" s="9">
        <v>191534</v>
      </c>
      <c r="T16" s="9">
        <f t="shared" si="2"/>
        <v>0</v>
      </c>
      <c r="U16" s="7">
        <v>0</v>
      </c>
      <c r="V16" s="9">
        <f t="shared" si="12"/>
        <v>915872.56642857147</v>
      </c>
      <c r="W16" s="9">
        <f t="shared" si="13"/>
        <v>10990470.797142858</v>
      </c>
    </row>
    <row r="17" spans="1:23">
      <c r="A17" s="2" t="s">
        <v>20</v>
      </c>
      <c r="B17" s="9">
        <v>176600000</v>
      </c>
      <c r="C17" s="9">
        <f t="shared" si="3"/>
        <v>176600000</v>
      </c>
      <c r="D17" s="9">
        <f t="shared" si="4"/>
        <v>0</v>
      </c>
      <c r="E17" s="9">
        <f t="shared" si="5"/>
        <v>0</v>
      </c>
      <c r="F17" s="9">
        <f t="shared" si="2"/>
        <v>0</v>
      </c>
      <c r="G17" s="9">
        <v>0</v>
      </c>
      <c r="H17" s="9">
        <f t="shared" si="6"/>
        <v>0</v>
      </c>
      <c r="I17" s="9">
        <v>0</v>
      </c>
      <c r="J17" s="9">
        <f t="shared" si="7"/>
        <v>0</v>
      </c>
      <c r="K17" s="9">
        <v>0</v>
      </c>
      <c r="L17" s="9">
        <f t="shared" si="8"/>
        <v>0</v>
      </c>
      <c r="M17" s="9">
        <v>0</v>
      </c>
      <c r="N17" s="9">
        <f t="shared" si="9"/>
        <v>0</v>
      </c>
      <c r="O17" s="9">
        <v>0</v>
      </c>
      <c r="P17" s="9">
        <f t="shared" si="10"/>
        <v>0</v>
      </c>
      <c r="Q17" s="9">
        <v>0</v>
      </c>
      <c r="R17" s="9">
        <f t="shared" si="11"/>
        <v>0</v>
      </c>
      <c r="S17" s="9">
        <v>0</v>
      </c>
      <c r="T17" s="9">
        <f t="shared" si="2"/>
        <v>0</v>
      </c>
      <c r="U17" s="7">
        <v>0</v>
      </c>
      <c r="V17" s="9"/>
      <c r="W17" s="9">
        <f t="shared" si="13"/>
        <v>0</v>
      </c>
    </row>
    <row r="18" spans="1:23">
      <c r="A18" s="2" t="s">
        <v>21</v>
      </c>
      <c r="B18" s="9">
        <v>7240000</v>
      </c>
      <c r="C18" s="9">
        <f t="shared" si="3"/>
        <v>1497885.75</v>
      </c>
      <c r="D18" s="9">
        <f t="shared" si="4"/>
        <v>5742114.25</v>
      </c>
      <c r="E18" s="9">
        <f t="shared" si="5"/>
        <v>400277</v>
      </c>
      <c r="F18" s="9">
        <f t="shared" si="2"/>
        <v>927639.63</v>
      </c>
      <c r="G18" s="9">
        <v>100069</v>
      </c>
      <c r="H18" s="9">
        <f t="shared" si="6"/>
        <v>525794.62</v>
      </c>
      <c r="I18" s="9">
        <v>85774</v>
      </c>
      <c r="J18" s="9">
        <f t="shared" si="7"/>
        <v>1429560</v>
      </c>
      <c r="K18" s="9">
        <v>71478</v>
      </c>
      <c r="L18" s="9">
        <f t="shared" si="8"/>
        <v>1143640</v>
      </c>
      <c r="M18" s="9">
        <v>57182</v>
      </c>
      <c r="N18" s="9">
        <f t="shared" si="9"/>
        <v>857740</v>
      </c>
      <c r="O18" s="9">
        <v>42887</v>
      </c>
      <c r="P18" s="9">
        <f t="shared" si="10"/>
        <v>571820</v>
      </c>
      <c r="Q18" s="9">
        <v>28591</v>
      </c>
      <c r="R18" s="9">
        <f t="shared" si="11"/>
        <v>285920</v>
      </c>
      <c r="S18" s="9">
        <v>14296</v>
      </c>
      <c r="T18" s="9">
        <f t="shared" si="2"/>
        <v>0</v>
      </c>
      <c r="U18" s="7">
        <v>0</v>
      </c>
      <c r="V18" s="9"/>
      <c r="W18" s="9">
        <f t="shared" si="13"/>
        <v>0</v>
      </c>
    </row>
    <row r="19" spans="1:23">
      <c r="A19" s="2" t="s">
        <v>22</v>
      </c>
      <c r="B19" s="9">
        <v>74520000</v>
      </c>
      <c r="C19" s="10">
        <f t="shared" si="3"/>
        <v>-15723842.170000002</v>
      </c>
      <c r="D19" s="9">
        <f t="shared" si="4"/>
        <v>90243842.170000002</v>
      </c>
      <c r="E19" s="9">
        <f t="shared" si="5"/>
        <v>6290805</v>
      </c>
      <c r="F19" s="9">
        <f t="shared" si="2"/>
        <v>14578938.27</v>
      </c>
      <c r="G19" s="9">
        <v>1572701</v>
      </c>
      <c r="H19" s="9">
        <f t="shared" si="6"/>
        <v>8263423.8999999994</v>
      </c>
      <c r="I19" s="9">
        <v>1348030</v>
      </c>
      <c r="J19" s="9">
        <f t="shared" si="7"/>
        <v>22467160</v>
      </c>
      <c r="K19" s="9">
        <v>1123358</v>
      </c>
      <c r="L19" s="9">
        <f t="shared" si="8"/>
        <v>17973720</v>
      </c>
      <c r="M19" s="9">
        <v>898686</v>
      </c>
      <c r="N19" s="9">
        <f t="shared" si="9"/>
        <v>13480300</v>
      </c>
      <c r="O19" s="9">
        <v>674015</v>
      </c>
      <c r="P19" s="9">
        <f t="shared" si="10"/>
        <v>8986860</v>
      </c>
      <c r="Q19" s="9">
        <v>449343</v>
      </c>
      <c r="R19" s="9">
        <f t="shared" si="11"/>
        <v>4493440</v>
      </c>
      <c r="S19" s="9">
        <v>224672</v>
      </c>
      <c r="T19" s="9">
        <f t="shared" si="2"/>
        <v>0</v>
      </c>
      <c r="U19" s="7">
        <v>0</v>
      </c>
      <c r="V19" s="9">
        <f>C19*(-1)/7/12</f>
        <v>187188.59726190477</v>
      </c>
      <c r="W19" s="9">
        <f t="shared" si="13"/>
        <v>2246263.1671428573</v>
      </c>
    </row>
    <row r="20" spans="1:23">
      <c r="A20" s="2" t="s">
        <v>23</v>
      </c>
      <c r="B20" s="9">
        <v>23303600</v>
      </c>
      <c r="C20" s="9">
        <f t="shared" si="3"/>
        <v>4310317.0500000007</v>
      </c>
      <c r="D20" s="9">
        <f t="shared" si="4"/>
        <v>18993282.949999999</v>
      </c>
      <c r="E20" s="9">
        <f t="shared" si="5"/>
        <v>1324002</v>
      </c>
      <c r="F20" s="9">
        <f t="shared" si="2"/>
        <v>3068370</v>
      </c>
      <c r="G20" s="9">
        <v>331000</v>
      </c>
      <c r="H20" s="9">
        <f t="shared" si="6"/>
        <v>1739172.95</v>
      </c>
      <c r="I20" s="9">
        <v>283715</v>
      </c>
      <c r="J20" s="9">
        <f t="shared" si="7"/>
        <v>4728580</v>
      </c>
      <c r="K20" s="9">
        <v>236429</v>
      </c>
      <c r="L20" s="9">
        <f t="shared" si="8"/>
        <v>3782860</v>
      </c>
      <c r="M20" s="9">
        <v>189143</v>
      </c>
      <c r="N20" s="9">
        <f t="shared" si="9"/>
        <v>2837140</v>
      </c>
      <c r="O20" s="9">
        <v>141857</v>
      </c>
      <c r="P20" s="9">
        <f t="shared" si="10"/>
        <v>1891440</v>
      </c>
      <c r="Q20" s="9">
        <v>94572</v>
      </c>
      <c r="R20" s="9">
        <f t="shared" si="11"/>
        <v>945720</v>
      </c>
      <c r="S20" s="9">
        <v>47286</v>
      </c>
      <c r="T20" s="9">
        <f t="shared" si="2"/>
        <v>0</v>
      </c>
      <c r="U20" s="7">
        <v>0</v>
      </c>
      <c r="V20" s="9"/>
    </row>
    <row r="21" spans="1:23">
      <c r="A21" s="2" t="s">
        <v>24</v>
      </c>
      <c r="B21" s="9">
        <v>54900000</v>
      </c>
      <c r="C21" s="9">
        <f t="shared" si="3"/>
        <v>27282084.939999998</v>
      </c>
      <c r="D21" s="9">
        <f t="shared" si="4"/>
        <v>27617915.060000002</v>
      </c>
      <c r="E21" s="9">
        <f t="shared" si="5"/>
        <v>1925216</v>
      </c>
      <c r="F21" s="9">
        <f t="shared" si="2"/>
        <v>4461688.08</v>
      </c>
      <c r="G21" s="9">
        <v>481304</v>
      </c>
      <c r="H21" s="9">
        <f t="shared" si="6"/>
        <v>2528906.98</v>
      </c>
      <c r="I21" s="9">
        <v>412546</v>
      </c>
      <c r="J21" s="9">
        <f t="shared" si="7"/>
        <v>6875780</v>
      </c>
      <c r="K21" s="9">
        <v>343789</v>
      </c>
      <c r="L21" s="9">
        <f t="shared" si="8"/>
        <v>5500620</v>
      </c>
      <c r="M21" s="9">
        <v>275031</v>
      </c>
      <c r="N21" s="9">
        <f t="shared" si="9"/>
        <v>4125460</v>
      </c>
      <c r="O21" s="9">
        <v>206273</v>
      </c>
      <c r="P21" s="9">
        <f t="shared" si="10"/>
        <v>2750300</v>
      </c>
      <c r="Q21" s="9">
        <v>137515</v>
      </c>
      <c r="R21" s="9">
        <f t="shared" si="11"/>
        <v>1375160</v>
      </c>
      <c r="S21" s="9">
        <v>68758</v>
      </c>
      <c r="T21" s="9">
        <f t="shared" si="2"/>
        <v>0</v>
      </c>
      <c r="U21" s="7">
        <v>0</v>
      </c>
      <c r="V21" s="9"/>
    </row>
    <row r="22" spans="1:23">
      <c r="A22" s="2" t="s">
        <v>25</v>
      </c>
      <c r="B22" s="9">
        <v>6340990</v>
      </c>
      <c r="C22" s="9">
        <f t="shared" si="3"/>
        <v>2729304.16</v>
      </c>
      <c r="D22" s="9">
        <f t="shared" si="4"/>
        <v>3611685.84</v>
      </c>
      <c r="E22" s="9">
        <f t="shared" si="5"/>
        <v>251767</v>
      </c>
      <c r="F22" s="9">
        <f t="shared" si="2"/>
        <v>583472.34</v>
      </c>
      <c r="G22" s="9">
        <v>62942</v>
      </c>
      <c r="H22" s="9">
        <f t="shared" si="6"/>
        <v>330713.5</v>
      </c>
      <c r="I22" s="9">
        <v>53950</v>
      </c>
      <c r="J22" s="9">
        <f t="shared" si="7"/>
        <v>899160</v>
      </c>
      <c r="K22" s="9">
        <v>44958</v>
      </c>
      <c r="L22" s="9">
        <f t="shared" si="8"/>
        <v>719340</v>
      </c>
      <c r="M22" s="9">
        <v>35967</v>
      </c>
      <c r="N22" s="9">
        <f t="shared" si="9"/>
        <v>539500</v>
      </c>
      <c r="O22" s="9">
        <v>26975</v>
      </c>
      <c r="P22" s="9">
        <f t="shared" si="10"/>
        <v>359660</v>
      </c>
      <c r="Q22" s="9">
        <v>17983</v>
      </c>
      <c r="R22" s="9">
        <f t="shared" si="11"/>
        <v>179840</v>
      </c>
      <c r="S22" s="9">
        <v>8992</v>
      </c>
      <c r="T22" s="9">
        <f t="shared" si="2"/>
        <v>0</v>
      </c>
      <c r="U22" s="7">
        <v>0</v>
      </c>
      <c r="V22" s="9"/>
    </row>
    <row r="23" spans="1:23">
      <c r="A23" s="2" t="s">
        <v>26</v>
      </c>
      <c r="B23" s="9">
        <v>13310000</v>
      </c>
      <c r="C23" s="9">
        <f t="shared" si="3"/>
        <v>6552871.79</v>
      </c>
      <c r="D23" s="9">
        <f t="shared" si="4"/>
        <v>6757128.21</v>
      </c>
      <c r="E23" s="9">
        <f t="shared" si="5"/>
        <v>471032</v>
      </c>
      <c r="F23" s="9">
        <f t="shared" si="2"/>
        <v>1091616.6599999999</v>
      </c>
      <c r="G23" s="9">
        <v>117758</v>
      </c>
      <c r="H23" s="9">
        <f t="shared" si="6"/>
        <v>618731.55000000005</v>
      </c>
      <c r="I23" s="9">
        <v>100935</v>
      </c>
      <c r="J23" s="9">
        <f t="shared" si="7"/>
        <v>1682260</v>
      </c>
      <c r="K23" s="9">
        <v>84113</v>
      </c>
      <c r="L23" s="9">
        <f t="shared" si="8"/>
        <v>1345800</v>
      </c>
      <c r="M23" s="9">
        <v>67290</v>
      </c>
      <c r="N23" s="9">
        <f t="shared" si="9"/>
        <v>1009360</v>
      </c>
      <c r="O23" s="9">
        <v>50468</v>
      </c>
      <c r="P23" s="9">
        <f t="shared" si="10"/>
        <v>672900</v>
      </c>
      <c r="Q23" s="9">
        <v>33645</v>
      </c>
      <c r="R23" s="9">
        <f t="shared" si="11"/>
        <v>336460</v>
      </c>
      <c r="S23" s="9">
        <v>16823</v>
      </c>
      <c r="T23" s="9">
        <f t="shared" si="2"/>
        <v>0</v>
      </c>
      <c r="U23" s="7">
        <v>0</v>
      </c>
      <c r="V23" s="9"/>
    </row>
    <row r="24" spans="1:23">
      <c r="A24" s="2" t="s">
        <v>27</v>
      </c>
      <c r="B24" s="9">
        <v>64033000</v>
      </c>
      <c r="C24" s="10">
        <f t="shared" si="3"/>
        <v>-57453622.780000001</v>
      </c>
      <c r="D24" s="9">
        <f t="shared" si="4"/>
        <v>121486622.78</v>
      </c>
      <c r="E24" s="9">
        <f t="shared" si="5"/>
        <v>8468707</v>
      </c>
      <c r="F24" s="9">
        <f t="shared" si="2"/>
        <v>19626230.789999999</v>
      </c>
      <c r="G24" s="9">
        <v>2117177</v>
      </c>
      <c r="H24" s="9">
        <f t="shared" si="6"/>
        <v>11124251.99</v>
      </c>
      <c r="I24" s="9">
        <v>1814723</v>
      </c>
      <c r="J24" s="9">
        <f t="shared" si="7"/>
        <v>30245380</v>
      </c>
      <c r="K24" s="9">
        <v>1512269</v>
      </c>
      <c r="L24" s="9">
        <f t="shared" si="8"/>
        <v>24196300</v>
      </c>
      <c r="M24" s="9">
        <v>1209815</v>
      </c>
      <c r="N24" s="9">
        <f t="shared" si="9"/>
        <v>18147220</v>
      </c>
      <c r="O24" s="9">
        <v>907361</v>
      </c>
      <c r="P24" s="9">
        <f t="shared" si="10"/>
        <v>12098160</v>
      </c>
      <c r="Q24" s="9">
        <v>604908</v>
      </c>
      <c r="R24" s="9">
        <f t="shared" si="11"/>
        <v>6049080</v>
      </c>
      <c r="S24" s="9">
        <v>302454</v>
      </c>
      <c r="T24" s="9">
        <f t="shared" si="2"/>
        <v>0</v>
      </c>
      <c r="U24" s="7">
        <v>0</v>
      </c>
      <c r="V24" s="9"/>
    </row>
    <row r="25" spans="1:23">
      <c r="A25" s="2" t="s">
        <v>28</v>
      </c>
      <c r="B25" s="9">
        <v>10624240</v>
      </c>
      <c r="C25" s="9">
        <f t="shared" si="3"/>
        <v>2058385.6500000004</v>
      </c>
      <c r="D25" s="9">
        <f t="shared" si="4"/>
        <v>8565854.3499999996</v>
      </c>
      <c r="E25" s="9">
        <f t="shared" si="5"/>
        <v>597117</v>
      </c>
      <c r="F25" s="9">
        <f t="shared" si="2"/>
        <v>1383816.3299999998</v>
      </c>
      <c r="G25" s="9">
        <v>149279</v>
      </c>
      <c r="H25" s="9">
        <f t="shared" si="6"/>
        <v>784358.02</v>
      </c>
      <c r="I25" s="9">
        <v>127954</v>
      </c>
      <c r="J25" s="9">
        <f t="shared" si="7"/>
        <v>2132560</v>
      </c>
      <c r="K25" s="9">
        <v>106628</v>
      </c>
      <c r="L25" s="9">
        <f t="shared" si="8"/>
        <v>1706040</v>
      </c>
      <c r="M25" s="9">
        <v>85302</v>
      </c>
      <c r="N25" s="9">
        <f t="shared" si="9"/>
        <v>1279540</v>
      </c>
      <c r="O25" s="9">
        <v>63977</v>
      </c>
      <c r="P25" s="9">
        <f t="shared" si="10"/>
        <v>853020</v>
      </c>
      <c r="Q25" s="9">
        <v>42651</v>
      </c>
      <c r="R25" s="9">
        <f t="shared" si="11"/>
        <v>426520</v>
      </c>
      <c r="S25" s="9">
        <v>21326</v>
      </c>
      <c r="T25" s="9">
        <f t="shared" si="2"/>
        <v>0</v>
      </c>
      <c r="U25" s="7">
        <v>0</v>
      </c>
      <c r="V25" s="9"/>
    </row>
    <row r="26" spans="1:23">
      <c r="A26" s="2" t="s">
        <v>29</v>
      </c>
      <c r="B26" s="9">
        <v>1196000</v>
      </c>
      <c r="C26" s="9">
        <f t="shared" si="3"/>
        <v>243640.42999999993</v>
      </c>
      <c r="D26" s="9">
        <f t="shared" si="4"/>
        <v>952359.57000000007</v>
      </c>
      <c r="E26" s="9">
        <f t="shared" si="5"/>
        <v>66388</v>
      </c>
      <c r="F26" s="9">
        <f t="shared" si="2"/>
        <v>153854.19</v>
      </c>
      <c r="G26" s="9">
        <v>16597</v>
      </c>
      <c r="H26" s="9">
        <f t="shared" si="6"/>
        <v>87205.38</v>
      </c>
      <c r="I26" s="9">
        <v>14226</v>
      </c>
      <c r="J26" s="9">
        <f t="shared" si="7"/>
        <v>237100</v>
      </c>
      <c r="K26" s="9">
        <v>11855</v>
      </c>
      <c r="L26" s="9">
        <f t="shared" si="8"/>
        <v>189680</v>
      </c>
      <c r="M26" s="9">
        <v>9484</v>
      </c>
      <c r="N26" s="9">
        <f t="shared" si="9"/>
        <v>142260</v>
      </c>
      <c r="O26" s="9">
        <v>7113</v>
      </c>
      <c r="P26" s="9">
        <f t="shared" si="10"/>
        <v>94840</v>
      </c>
      <c r="Q26" s="9">
        <v>4742</v>
      </c>
      <c r="R26" s="9">
        <f t="shared" si="11"/>
        <v>47420</v>
      </c>
      <c r="S26" s="9">
        <v>2371</v>
      </c>
      <c r="T26" s="9">
        <f t="shared" si="2"/>
        <v>0</v>
      </c>
      <c r="U26" s="7">
        <v>0</v>
      </c>
      <c r="V26" s="9"/>
    </row>
    <row r="27" spans="1:23">
      <c r="A27" s="2" t="s">
        <v>30</v>
      </c>
      <c r="B27" s="9">
        <v>25629000</v>
      </c>
      <c r="C27" s="9">
        <f t="shared" si="3"/>
        <v>15716587.74</v>
      </c>
      <c r="D27" s="9">
        <f t="shared" si="4"/>
        <v>9912412.2599999998</v>
      </c>
      <c r="E27" s="9">
        <f t="shared" si="5"/>
        <v>690984</v>
      </c>
      <c r="F27" s="9">
        <f t="shared" si="2"/>
        <v>1601355.42</v>
      </c>
      <c r="G27" s="9">
        <v>172746</v>
      </c>
      <c r="H27" s="9">
        <f t="shared" si="6"/>
        <v>907656.84</v>
      </c>
      <c r="I27" s="9">
        <v>148068</v>
      </c>
      <c r="J27" s="9">
        <f t="shared" si="7"/>
        <v>2467800</v>
      </c>
      <c r="K27" s="9">
        <v>123390</v>
      </c>
      <c r="L27" s="9">
        <f t="shared" si="8"/>
        <v>1974240</v>
      </c>
      <c r="M27" s="9">
        <v>98712</v>
      </c>
      <c r="N27" s="9">
        <f t="shared" si="9"/>
        <v>1480680</v>
      </c>
      <c r="O27" s="9">
        <v>74034</v>
      </c>
      <c r="P27" s="9">
        <f t="shared" si="10"/>
        <v>987120</v>
      </c>
      <c r="Q27" s="9">
        <v>49356</v>
      </c>
      <c r="R27" s="9">
        <f t="shared" si="11"/>
        <v>493560</v>
      </c>
      <c r="S27" s="9">
        <v>24678</v>
      </c>
      <c r="T27" s="9">
        <f t="shared" si="2"/>
        <v>0</v>
      </c>
      <c r="U27" s="7">
        <v>0</v>
      </c>
      <c r="V27" s="9"/>
    </row>
    <row r="28" spans="1:23">
      <c r="A28" s="2" t="s">
        <v>31</v>
      </c>
      <c r="B28" s="9">
        <v>8590000</v>
      </c>
      <c r="C28" s="9">
        <f t="shared" si="3"/>
        <v>7554951.8100000005</v>
      </c>
      <c r="D28" s="9">
        <f t="shared" si="4"/>
        <v>1035048.19</v>
      </c>
      <c r="E28" s="9">
        <f t="shared" si="5"/>
        <v>72152</v>
      </c>
      <c r="F28" s="9">
        <f t="shared" si="2"/>
        <v>167212.25999999998</v>
      </c>
      <c r="G28" s="9">
        <v>18038</v>
      </c>
      <c r="H28" s="9">
        <f t="shared" si="6"/>
        <v>94775.93</v>
      </c>
      <c r="I28" s="9">
        <v>15461</v>
      </c>
      <c r="J28" s="9">
        <f t="shared" si="7"/>
        <v>257680</v>
      </c>
      <c r="K28" s="9">
        <v>12884</v>
      </c>
      <c r="L28" s="9">
        <f t="shared" si="8"/>
        <v>206140</v>
      </c>
      <c r="M28" s="9">
        <v>10307</v>
      </c>
      <c r="N28" s="9">
        <f t="shared" si="9"/>
        <v>154620</v>
      </c>
      <c r="O28" s="9">
        <v>7731</v>
      </c>
      <c r="P28" s="9">
        <f t="shared" si="10"/>
        <v>103080</v>
      </c>
      <c r="Q28" s="9">
        <v>5154</v>
      </c>
      <c r="R28" s="9">
        <f t="shared" si="11"/>
        <v>51540</v>
      </c>
      <c r="S28" s="9">
        <v>2577</v>
      </c>
      <c r="T28" s="9">
        <f t="shared" si="2"/>
        <v>0</v>
      </c>
      <c r="U28" s="7">
        <v>0</v>
      </c>
      <c r="V28" s="9"/>
    </row>
    <row r="29" spans="1:23">
      <c r="A29" s="2" t="s">
        <v>32</v>
      </c>
      <c r="B29" s="9">
        <v>911800</v>
      </c>
      <c r="C29" s="9">
        <f t="shared" si="3"/>
        <v>527130.93999999994</v>
      </c>
      <c r="D29" s="9">
        <f t="shared" si="4"/>
        <v>384669.06</v>
      </c>
      <c r="E29" s="9">
        <f t="shared" si="5"/>
        <v>26815</v>
      </c>
      <c r="F29" s="9">
        <f t="shared" si="2"/>
        <v>62146.079999999994</v>
      </c>
      <c r="G29" s="9">
        <v>6704</v>
      </c>
      <c r="H29" s="9">
        <f t="shared" si="6"/>
        <v>35222.979999999996</v>
      </c>
      <c r="I29" s="9">
        <v>5746</v>
      </c>
      <c r="J29" s="9">
        <f t="shared" si="7"/>
        <v>95760</v>
      </c>
      <c r="K29" s="9">
        <v>4788</v>
      </c>
      <c r="L29" s="9">
        <f t="shared" si="8"/>
        <v>76620</v>
      </c>
      <c r="M29" s="9">
        <v>3831</v>
      </c>
      <c r="N29" s="9">
        <f t="shared" si="9"/>
        <v>57460</v>
      </c>
      <c r="O29" s="9">
        <v>2873</v>
      </c>
      <c r="P29" s="9">
        <f t="shared" si="10"/>
        <v>38300</v>
      </c>
      <c r="Q29" s="9">
        <v>1915</v>
      </c>
      <c r="R29" s="9">
        <f t="shared" si="11"/>
        <v>19160</v>
      </c>
      <c r="S29" s="9">
        <v>958</v>
      </c>
      <c r="T29" s="9">
        <f t="shared" si="2"/>
        <v>0</v>
      </c>
      <c r="U29" s="7">
        <v>0</v>
      </c>
      <c r="V29" s="9"/>
    </row>
    <row r="30" spans="1:23">
      <c r="A30" s="2" t="s">
        <v>33</v>
      </c>
      <c r="B30" s="9">
        <v>23640306</v>
      </c>
      <c r="C30" s="9">
        <f t="shared" si="3"/>
        <v>6352513.870000001</v>
      </c>
      <c r="D30" s="9">
        <f t="shared" si="4"/>
        <v>17287792.129999999</v>
      </c>
      <c r="E30" s="9">
        <f t="shared" si="5"/>
        <v>1205114</v>
      </c>
      <c r="F30" s="9">
        <f t="shared" si="2"/>
        <v>2792847.06</v>
      </c>
      <c r="G30" s="9">
        <v>301278</v>
      </c>
      <c r="H30" s="9">
        <f t="shared" si="6"/>
        <v>1583005.07</v>
      </c>
      <c r="I30" s="9">
        <v>258239</v>
      </c>
      <c r="J30" s="9">
        <f t="shared" si="7"/>
        <v>4303980</v>
      </c>
      <c r="K30" s="9">
        <v>215199</v>
      </c>
      <c r="L30" s="9">
        <f t="shared" si="8"/>
        <v>3443180</v>
      </c>
      <c r="M30" s="9">
        <v>172159</v>
      </c>
      <c r="N30" s="9">
        <f t="shared" si="9"/>
        <v>2582380</v>
      </c>
      <c r="O30" s="9">
        <v>129119</v>
      </c>
      <c r="P30" s="9">
        <f t="shared" si="10"/>
        <v>1721600</v>
      </c>
      <c r="Q30" s="9">
        <v>86080</v>
      </c>
      <c r="R30" s="9">
        <f t="shared" si="11"/>
        <v>860800</v>
      </c>
      <c r="S30" s="9">
        <v>43040</v>
      </c>
      <c r="T30" s="9">
        <f t="shared" si="2"/>
        <v>0</v>
      </c>
      <c r="U30" s="7">
        <v>0</v>
      </c>
      <c r="V30" s="9"/>
    </row>
    <row r="31" spans="1:23">
      <c r="A31" s="2" t="s">
        <v>34</v>
      </c>
      <c r="B31" s="9">
        <v>6372000</v>
      </c>
      <c r="C31" s="9">
        <f t="shared" si="3"/>
        <v>1950472.04</v>
      </c>
      <c r="D31" s="9">
        <f t="shared" si="4"/>
        <v>4421527.96</v>
      </c>
      <c r="E31" s="9">
        <f t="shared" si="5"/>
        <v>308220</v>
      </c>
      <c r="F31" s="9">
        <f t="shared" si="2"/>
        <v>714299.85</v>
      </c>
      <c r="G31" s="9">
        <v>77055</v>
      </c>
      <c r="H31" s="9">
        <f t="shared" si="6"/>
        <v>404868.11</v>
      </c>
      <c r="I31" s="9">
        <v>66047</v>
      </c>
      <c r="J31" s="9">
        <f t="shared" si="7"/>
        <v>1100780</v>
      </c>
      <c r="K31" s="9">
        <v>55039</v>
      </c>
      <c r="L31" s="9">
        <f t="shared" si="8"/>
        <v>880620</v>
      </c>
      <c r="M31" s="9">
        <v>44031</v>
      </c>
      <c r="N31" s="9">
        <f t="shared" si="9"/>
        <v>660480</v>
      </c>
      <c r="O31" s="9">
        <v>33024</v>
      </c>
      <c r="P31" s="9">
        <f t="shared" si="10"/>
        <v>440320</v>
      </c>
      <c r="Q31" s="9">
        <v>22016</v>
      </c>
      <c r="R31" s="9">
        <f t="shared" si="11"/>
        <v>220160</v>
      </c>
      <c r="S31" s="9">
        <v>11008</v>
      </c>
      <c r="T31" s="9">
        <f t="shared" si="2"/>
        <v>0</v>
      </c>
      <c r="U31" s="7">
        <v>0</v>
      </c>
      <c r="V31" s="9"/>
    </row>
    <row r="32" spans="1:23">
      <c r="A32" s="2" t="s">
        <v>35</v>
      </c>
      <c r="B32" s="9">
        <v>312200</v>
      </c>
      <c r="C32" s="9">
        <f t="shared" si="3"/>
        <v>62929.130000000005</v>
      </c>
      <c r="D32" s="9">
        <f t="shared" si="4"/>
        <v>249270.87</v>
      </c>
      <c r="E32" s="9">
        <f t="shared" si="5"/>
        <v>17376</v>
      </c>
      <c r="F32" s="9">
        <f t="shared" si="2"/>
        <v>40268.879999999997</v>
      </c>
      <c r="G32" s="9">
        <v>4344</v>
      </c>
      <c r="H32" s="9">
        <f t="shared" si="6"/>
        <v>22821.989999999998</v>
      </c>
      <c r="I32" s="9">
        <v>3723</v>
      </c>
      <c r="J32" s="9">
        <f t="shared" si="7"/>
        <v>62060</v>
      </c>
      <c r="K32" s="9">
        <v>3103</v>
      </c>
      <c r="L32" s="9">
        <f t="shared" si="8"/>
        <v>49640</v>
      </c>
      <c r="M32" s="9">
        <v>2482</v>
      </c>
      <c r="N32" s="9">
        <f t="shared" si="9"/>
        <v>37240</v>
      </c>
      <c r="O32" s="9">
        <v>1862</v>
      </c>
      <c r="P32" s="9">
        <f t="shared" si="10"/>
        <v>24820</v>
      </c>
      <c r="Q32" s="9">
        <v>1241</v>
      </c>
      <c r="R32" s="9">
        <f t="shared" si="11"/>
        <v>12420</v>
      </c>
      <c r="S32" s="9">
        <v>621</v>
      </c>
      <c r="T32" s="9">
        <f t="shared" si="2"/>
        <v>0</v>
      </c>
      <c r="U32" s="7">
        <v>0</v>
      </c>
      <c r="V32" s="9"/>
    </row>
    <row r="33" spans="1:22">
      <c r="A33" s="2" t="s">
        <v>36</v>
      </c>
      <c r="B33" s="9">
        <v>874000</v>
      </c>
      <c r="C33" s="9">
        <f t="shared" si="3"/>
        <v>542788.44999999995</v>
      </c>
      <c r="D33" s="9">
        <f t="shared" si="4"/>
        <v>331211.55</v>
      </c>
      <c r="E33" s="9">
        <f t="shared" si="5"/>
        <v>23088</v>
      </c>
      <c r="F33" s="9">
        <f t="shared" si="2"/>
        <v>53506.439999999995</v>
      </c>
      <c r="G33" s="9">
        <v>5772</v>
      </c>
      <c r="H33" s="9">
        <f>$I$2*I33</f>
        <v>30325.11</v>
      </c>
      <c r="I33" s="9">
        <v>4947</v>
      </c>
      <c r="J33" s="9">
        <f>$K$2*K33</f>
        <v>82460</v>
      </c>
      <c r="K33" s="9">
        <v>4123</v>
      </c>
      <c r="L33" s="9">
        <f>$M$2*M33</f>
        <v>65960</v>
      </c>
      <c r="M33" s="9">
        <v>3298</v>
      </c>
      <c r="N33" s="9">
        <f t="shared" si="9"/>
        <v>49480</v>
      </c>
      <c r="O33" s="9">
        <v>2474</v>
      </c>
      <c r="P33" s="9">
        <f t="shared" si="10"/>
        <v>32980</v>
      </c>
      <c r="Q33" s="9">
        <v>1649</v>
      </c>
      <c r="R33" s="9">
        <f t="shared" si="11"/>
        <v>16500</v>
      </c>
      <c r="S33" s="9">
        <v>825</v>
      </c>
      <c r="T33" s="9">
        <f t="shared" si="2"/>
        <v>0</v>
      </c>
      <c r="U33" s="7">
        <v>0</v>
      </c>
      <c r="V33" s="9"/>
    </row>
    <row r="34" spans="1:22">
      <c r="A34" s="2" t="s">
        <v>37</v>
      </c>
      <c r="B34" s="9">
        <v>198690001</v>
      </c>
      <c r="C34" s="9">
        <f t="shared" si="3"/>
        <v>198690001</v>
      </c>
      <c r="D34" s="9">
        <f t="shared" si="4"/>
        <v>0</v>
      </c>
      <c r="E34" s="9">
        <f t="shared" si="5"/>
        <v>0</v>
      </c>
      <c r="F34" s="9">
        <f t="shared" si="2"/>
        <v>0</v>
      </c>
      <c r="G34" s="9">
        <v>0</v>
      </c>
      <c r="H34" s="9">
        <f t="shared" si="6"/>
        <v>0</v>
      </c>
      <c r="I34" s="9">
        <v>0</v>
      </c>
      <c r="J34" s="9">
        <f t="shared" si="7"/>
        <v>0</v>
      </c>
      <c r="K34" s="9">
        <v>0</v>
      </c>
      <c r="L34" s="9">
        <f t="shared" si="8"/>
        <v>0</v>
      </c>
      <c r="M34" s="9">
        <v>0</v>
      </c>
      <c r="N34" s="9">
        <f t="shared" si="9"/>
        <v>0</v>
      </c>
      <c r="O34" s="9">
        <v>0</v>
      </c>
      <c r="P34" s="9">
        <f t="shared" si="10"/>
        <v>0</v>
      </c>
      <c r="Q34" s="9">
        <v>0</v>
      </c>
      <c r="R34" s="9">
        <f t="shared" si="11"/>
        <v>0</v>
      </c>
      <c r="S34" s="9">
        <v>0</v>
      </c>
      <c r="T34" s="9">
        <f t="shared" si="2"/>
        <v>0</v>
      </c>
      <c r="U34" s="7">
        <v>0</v>
      </c>
      <c r="V34" s="9"/>
    </row>
  </sheetData>
  <mergeCells count="13">
    <mergeCell ref="P4:Q4"/>
    <mergeCell ref="R4:S4"/>
    <mergeCell ref="T4:U4"/>
    <mergeCell ref="A3:A5"/>
    <mergeCell ref="B3:B5"/>
    <mergeCell ref="C3:C5"/>
    <mergeCell ref="D3:E4"/>
    <mergeCell ref="F3:U3"/>
    <mergeCell ref="F4:G4"/>
    <mergeCell ref="H4:I4"/>
    <mergeCell ref="J4:K4"/>
    <mergeCell ref="L4:M4"/>
    <mergeCell ref="N4:O4"/>
  </mergeCells>
  <dataValidations count="1">
    <dataValidation type="list" allowBlank="1" showInputMessage="1" showErrorMessage="1" sqref="A3:A5">
      <formula1>$W$1:$W$2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3:L6"/>
  <sheetViews>
    <sheetView workbookViewId="0">
      <selection activeCell="D3" sqref="D3:L7"/>
    </sheetView>
  </sheetViews>
  <sheetFormatPr defaultRowHeight="15"/>
  <cols>
    <col min="4" max="4" width="39" customWidth="1"/>
  </cols>
  <sheetData>
    <row r="3" spans="4:12">
      <c r="D3" t="s">
        <v>2</v>
      </c>
    </row>
    <row r="4" spans="4:12">
      <c r="D4" t="s">
        <v>0</v>
      </c>
      <c r="E4">
        <v>2013</v>
      </c>
      <c r="F4">
        <v>2014</v>
      </c>
      <c r="G4">
        <v>2015</v>
      </c>
      <c r="H4">
        <v>2016</v>
      </c>
      <c r="I4">
        <v>2017</v>
      </c>
      <c r="J4">
        <v>2018</v>
      </c>
      <c r="K4">
        <v>2019</v>
      </c>
      <c r="L4">
        <v>2020</v>
      </c>
    </row>
    <row r="5" spans="4:12">
      <c r="D5" t="s">
        <v>1</v>
      </c>
      <c r="E5">
        <v>13542000</v>
      </c>
      <c r="F5">
        <v>11607428</v>
      </c>
      <c r="G5">
        <v>9672857</v>
      </c>
      <c r="H5">
        <v>7738286</v>
      </c>
      <c r="I5">
        <v>5803714</v>
      </c>
      <c r="J5">
        <v>3869143</v>
      </c>
      <c r="K5">
        <v>1934571</v>
      </c>
      <c r="L5">
        <v>0</v>
      </c>
    </row>
    <row r="6" spans="4:12">
      <c r="D6" t="s">
        <v>2</v>
      </c>
      <c r="E6">
        <v>0.49816261793600869</v>
      </c>
      <c r="F6">
        <v>0.42699650863858585</v>
      </c>
      <c r="G6">
        <v>0.35583043612765081</v>
      </c>
      <c r="H6">
        <v>0.28466436361671577</v>
      </c>
      <c r="I6">
        <v>0.21349825431929292</v>
      </c>
      <c r="J6">
        <v>0.14233218180835788</v>
      </c>
      <c r="K6">
        <v>7.1166072510935041E-2</v>
      </c>
      <c r="L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Kvoti Value</vt:lpstr>
      <vt:lpstr>Corect factor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DIMAK</dc:creator>
  <cp:lastModifiedBy>DIMAK</cp:lastModifiedBy>
  <dcterms:created xsi:type="dcterms:W3CDTF">2014-01-11T13:07:30Z</dcterms:created>
  <dcterms:modified xsi:type="dcterms:W3CDTF">2014-01-13T18:19:51Z</dcterms:modified>
</cp:coreProperties>
</file>